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GECONT\Controladoria\Transparência\00_Atualização Transparência 2022\Planilha_Financeira\Planilha Financeira\HGG\2023\"/>
    </mc:Choice>
  </mc:AlternateContent>
  <bookViews>
    <workbookView xWindow="0" yWindow="0" windowWidth="20490" windowHeight="7455"/>
  </bookViews>
  <sheets>
    <sheet name="072023" sheetId="1" r:id="rId1"/>
  </sheets>
  <definedNames>
    <definedName name="_xlnm.Print_Area" localSheetId="0">'072023'!$A$1:$B$154</definedName>
  </definedNames>
  <calcPr calcId="152511"/>
</workbook>
</file>

<file path=xl/calcChain.xml><?xml version="1.0" encoding="utf-8"?>
<calcChain xmlns="http://schemas.openxmlformats.org/spreadsheetml/2006/main">
  <c r="B51" i="1" l="1"/>
  <c r="B25" i="1" l="1"/>
  <c r="B27" i="1"/>
  <c r="B33" i="1"/>
  <c r="B40" i="1"/>
  <c r="B43" i="1"/>
  <c r="B47" i="1"/>
  <c r="B63" i="1"/>
  <c r="B71" i="1" s="1"/>
  <c r="B74" i="1"/>
  <c r="B81" i="1" s="1"/>
  <c r="B90" i="1"/>
  <c r="B94" i="1"/>
  <c r="B117" i="1"/>
  <c r="B122" i="1"/>
  <c r="B125" i="1"/>
  <c r="B127" i="1"/>
  <c r="B133" i="1"/>
  <c r="B37" i="1" l="1"/>
  <c r="B137" i="1"/>
  <c r="B60" i="1"/>
  <c r="B145" i="1"/>
  <c r="B110" i="1"/>
  <c r="B118" i="1" s="1"/>
  <c r="B138" i="1" l="1"/>
</calcChain>
</file>

<file path=xl/sharedStrings.xml><?xml version="1.0" encoding="utf-8"?>
<sst xmlns="http://schemas.openxmlformats.org/spreadsheetml/2006/main" count="132" uniqueCount="131">
  <si>
    <t xml:space="preserve">Assinatura do Contador: </t>
  </si>
  <si>
    <t xml:space="preserve">Assinatura do Resposável pela Area financeira (obrigatória): </t>
  </si>
  <si>
    <t>TOTAL DAS GLOSAS</t>
  </si>
  <si>
    <t>8.3.1 - Glosa - Energia Elétrica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</si>
  <si>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</si>
  <si>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</si>
  <si>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</si>
  <si>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</si>
  <si>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</si>
  <si>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</si>
  <si>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BANCÁRIO ATUAL</t>
  </si>
  <si>
    <t>7.3.3 - Ressarcimento de Transplantes HGG - 2512 / 1388 / 000794368964 - 0</t>
  </si>
  <si>
    <t>7.3.2 - Conta Investimento HGG - 2512 / 1388 / 000739092167 - 7 (Investimento)</t>
  </si>
  <si>
    <t>7.3.1 - Conta Investimento - FIC Giro 2512 / 003 / 1073-5  (Investimento)</t>
  </si>
  <si>
    <t>7.3 Aplicações financeiras</t>
  </si>
  <si>
    <t>7.2.5 - Reforma e Ampliação HGG 2512 / 1388 / 000738994457 - 0 (Custeio e Investimento)</t>
  </si>
  <si>
    <t>7.2.4 - Fundo Rescisório HGG-CSC - 2512 / 1388 / 000739012915 - 9  (Custeio e Investimento)</t>
  </si>
  <si>
    <t>7.2.3 - Centro de Pesquisa - 2512 / 003 / 1074-3 (Custeio)</t>
  </si>
  <si>
    <t>7.2.2 - Fundo Rescisório - HGG - 2512 / 1388 / 000739114003 - 2 (Custeio e Investimento)</t>
  </si>
  <si>
    <t>7.2.1 - Conta Corrente - 2512 / 003 / 1073-5 (Custeio)</t>
  </si>
  <si>
    <t>7.2 Banco conta movimento</t>
  </si>
  <si>
    <t>7.1.1 - Fundo Fixo</t>
  </si>
  <si>
    <t>7.1 Caixa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</si>
  <si>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</si>
  <si>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</si>
  <si>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</si>
  <si>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</si>
  <si>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</si>
  <si>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</si>
  <si>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</si>
  <si>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</si>
  <si>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</si>
  <si>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</si>
  <si>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</si>
  <si>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5.1.8.15 - Diárias</t>
  </si>
  <si>
    <t>5.1.8.13 - Bloqueio Bancário</t>
  </si>
  <si>
    <t>5.1.8.12 - Custas Processuais</t>
  </si>
  <si>
    <t>5.1.8.11 - Vale Transporte</t>
  </si>
  <si>
    <t>5.1.8.10 - Despesas Bancárias</t>
  </si>
  <si>
    <t>5.1.8.9 - Adiantamentos</t>
  </si>
  <si>
    <t>5.1.8.8 - Pensões Alimentícias</t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</si>
  <si>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</si>
  <si>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</si>
  <si>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</si>
  <si>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</si>
  <si>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</si>
  <si>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</si>
  <si>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</si>
  <si>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</si>
  <si>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</si>
  <si>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</si>
  <si>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</si>
  <si>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</si>
  <si>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</si>
  <si>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</si>
  <si>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</si>
  <si>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</si>
  <si>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</si>
  <si>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</si>
  <si>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</si>
  <si>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</si>
  <si>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4.1.6 - Ressarcimento De Transplantes HGG - 2512 / 1388 / 000794368964 - 0</t>
  </si>
  <si>
    <t>4.1.5 - Reforma e Ampliação HGG 2512 / 1388 / 000738994457 - 0</t>
  </si>
  <si>
    <t>4.1.4 - Conta Investimento - FIC Giro 2512 / 003 / 1073-5</t>
  </si>
  <si>
    <t>4.1.3 - Conta Investimento HGG - 2512 / 1388 / 000739092167 - 7</t>
  </si>
  <si>
    <t>4.1.2 - Fundo Rescisório HGG-CSC - 2512 / 1388 / 000739012915 - 9</t>
  </si>
  <si>
    <t>4.1.1 - Fundo Rescisório - HGG - 2512 / 1388 / 000739114003 - 2</t>
  </si>
  <si>
    <t>4.1 Aplicação Financeira - CUSTEIO e INVESTIMENTO</t>
  </si>
  <si>
    <t>4. APLICAÇÃO FINANCEIRA</t>
  </si>
  <si>
    <t>TOTAL DOS RESGATES</t>
  </si>
  <si>
    <t>3.1.7 - Ressarcimento De Transplantes HGG - 2512 / 1388 / 000794368964 - 0</t>
  </si>
  <si>
    <t>3.1.6 - Centro de Pesquisa - 2512 / 003 / 1074-3</t>
  </si>
  <si>
    <t>3.1.5 - Reforma e Ampliação HGG 2512 / 1388 / 000738994457 - 0</t>
  </si>
  <si>
    <t>3.1.4 - Conta Investimento - FIC Giro 2512 / 003 / 1073-5</t>
  </si>
  <si>
    <t>3.1.3 - Conta Investimento HGG - 2512 / 1388 / 000739092167 - 7</t>
  </si>
  <si>
    <t>3.1.2 - Fundo Rescisório HGG-CSC - 2512 / 1388 / 000739012915 - 9</t>
  </si>
  <si>
    <t>3.1.1 - Fundo Rescisório - HGG - 2512 / 1388 / 000739114003 - 2</t>
  </si>
  <si>
    <t>3.1 Resgate Aplicação - CUSTEIO e INVESTIMENTO</t>
  </si>
  <si>
    <t>3. RESGATE APLICAÇÃO FINANCEIRA</t>
  </si>
  <si>
    <t>TOTAL DE ENTRADAS (2= 2.1 + 2.2 + 2.3 + 2.4 + 2.5)</t>
  </si>
  <si>
    <t>2.5.8 - Desbloqueio Bancário</t>
  </si>
  <si>
    <t>2.5.7 - Reembolso de Despesas</t>
  </si>
  <si>
    <t>2.5.5 - Desbloqueio Judicial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</si>
  <si>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</si>
  <si>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</si>
  <si>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</si>
  <si>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</si>
  <si>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</si>
  <si>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2.4.3 - Ressarcimento de Transplantes HGG - 2512 / 1388 / 000794368964 - 0</t>
  </si>
  <si>
    <t>2.4.2 - Conta Investimento HGG - 2512 / 1388 / 000739092167 - 7</t>
  </si>
  <si>
    <t xml:space="preserve">2.4.1 - Conta Investimento - FIC Giro 2512 / 003 / 1073-5 </t>
  </si>
  <si>
    <t>2.4 Rendimento sobre Aplicação Financeiras - INVESTIMENTO</t>
  </si>
  <si>
    <t>2.3.3 - Reforma e Ampliação HGG 2512 / 1388 / 000738994457 - 0</t>
  </si>
  <si>
    <t xml:space="preserve">2.3.2 - Fundo Rescisório HGG-CSC - 2512 / 1388 / 000739012915 - 9 </t>
  </si>
  <si>
    <t>1.2.2 - Fundo Rescisório - HGG - 2512 / 1388 / 000739114003 - 2</t>
  </si>
  <si>
    <t>2.3 Rendimento sobre Aplicação Financeiras - CUSTEIO</t>
  </si>
  <si>
    <t>2.2 Repasse - INVESTIMENTO</t>
  </si>
  <si>
    <t>2.1.1 - Conta Corrente - 2512 / 003 / 1073-5</t>
  </si>
  <si>
    <t>2.1 Repasse - CUSTEIO</t>
  </si>
  <si>
    <t>2.ENTRADAS DE RECURSOS FINANCEIROS</t>
  </si>
  <si>
    <t>SALDO ANTERIOR (1= 1.1 + 1.2 + 1.3)</t>
  </si>
  <si>
    <t>1.3.3 - Ressarcimento De Transplantes HGG - 2512 / 1388 / 000794368964 - 0</t>
  </si>
  <si>
    <t>1.3.2 - Conta Investimento HGG - 2512 / 1388 / 000739092167 - 7 (Investimento)</t>
  </si>
  <si>
    <t>1.3.1 - Conta Investimento - FIC Giro 2512 / 003 / 1073-5  (Investimento)</t>
  </si>
  <si>
    <t xml:space="preserve">1.3 Aplicações financeiras </t>
  </si>
  <si>
    <t>1.2.5 - Reforma e Ampliação HGG 2512 / 1388 / 000738994457 - 0 (Custeio e Investimento)</t>
  </si>
  <si>
    <t>1.2.4 - Fundo Rescisório HGG-CSC - 2512 / 1388 / 000739012915 - 9  (Custeio e Investimento)</t>
  </si>
  <si>
    <t>1.2.3 - Centro de Pesquisa - 2512 / 003 / 1074-3 (Custeio)</t>
  </si>
  <si>
    <t>1.2.2 - Fundo Rescisório - HGG - 2512 / 1388 / 000739114003 - 2 (Custeio e Investimento)</t>
  </si>
  <si>
    <t>1.2.1 - Conta Corrente - 2512 / 003 / 1073-5 (Custeio)</t>
  </si>
  <si>
    <t xml:space="preserve">1.2 Banco conta movimento </t>
  </si>
  <si>
    <t>1.1.1 - Fundo Fixo</t>
  </si>
  <si>
    <t>1.1 Caixa</t>
  </si>
  <si>
    <t xml:space="preserve">1. SALDO BANCÁRIO ANTERIOR  </t>
  </si>
  <si>
    <t>Em Reais (R$)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</si>
  <si>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</si>
  <si>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</si>
  <si>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</si>
  <si>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</si>
  <si>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</si>
  <si>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</si>
  <si>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</si>
  <si>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</si>
  <si>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</si>
  <si>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</si>
  <si>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</si>
  <si>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 xml:space="preserve">  16º TERMO ADITIVO              </t>
    </r>
    <r>
      <rPr>
        <b/>
        <sz val="11"/>
        <color theme="1"/>
        <rFont val="Calibri"/>
        <family val="2"/>
        <scheme val="minor"/>
      </rPr>
      <t>INICIO:</t>
    </r>
    <r>
      <rPr>
        <sz val="11"/>
        <color theme="1"/>
        <rFont val="Calibri"/>
        <family val="2"/>
        <scheme val="minor"/>
      </rPr>
      <t xml:space="preserve"> 13/03/2023        </t>
    </r>
    <r>
      <rPr>
        <b/>
        <sz val="11"/>
        <color theme="1"/>
        <rFont val="Calibri"/>
        <family val="2"/>
        <scheme val="minor"/>
      </rPr>
      <t xml:space="preserve">E        TERMINO: </t>
    </r>
    <r>
      <rPr>
        <sz val="11"/>
        <color theme="1"/>
        <rFont val="Calibri"/>
        <family val="2"/>
        <scheme val="minor"/>
      </rPr>
      <t>12/03/2024</t>
    </r>
  </si>
  <si>
    <t>2.5.6 - Devolução de Pagamento Indevido (Transf. Entre contas)</t>
  </si>
  <si>
    <t>5.1.8.14 - Outros</t>
  </si>
  <si>
    <t>Competência: 07/2023</t>
  </si>
  <si>
    <t>7.SALDO BANCÁRIO FINAL EM  31/07/2023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</si>
</sst>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4" fontId="0" fillId="0" borderId="0" xfId="0" applyNumberFormat="1" applyFont="1" applyFill="1" applyAlignment="1">
      <alignment horizontal="right"/>
    </xf>
    <xf numFmtId="0" fontId="0" fillId="0" borderId="0" xfId="0" applyFont="1" applyFill="1"/>
    <xf numFmtId="4" fontId="2" fillId="3" borderId="7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top"/>
    </xf>
    <xf numFmtId="43" fontId="1" fillId="0" borderId="7" xfId="1" applyFont="1" applyFill="1" applyBorder="1" applyAlignment="1"/>
    <xf numFmtId="0" fontId="0" fillId="0" borderId="7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top"/>
    </xf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0" fillId="3" borderId="7" xfId="0" applyFont="1" applyFill="1" applyBorder="1" applyAlignment="1">
      <alignment vertical="top"/>
    </xf>
    <xf numFmtId="4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/>
    <xf numFmtId="4" fontId="0" fillId="0" borderId="0" xfId="0" applyNumberFormat="1" applyFont="1" applyBorder="1" applyAlignment="1">
      <alignment horizontal="right"/>
    </xf>
    <xf numFmtId="0" fontId="2" fillId="0" borderId="7" xfId="0" applyFont="1" applyFill="1" applyBorder="1" applyAlignment="1">
      <alignment vertical="center"/>
    </xf>
    <xf numFmtId="4" fontId="2" fillId="4" borderId="7" xfId="1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1" fillId="0" borderId="0" xfId="1" applyNumberFormat="1" applyFont="1" applyFill="1" applyBorder="1" applyAlignment="1">
      <alignment vertical="center"/>
    </xf>
    <xf numFmtId="43" fontId="1" fillId="0" borderId="3" xfId="1" applyFont="1" applyFill="1" applyBorder="1" applyAlignment="1">
      <alignment vertical="center"/>
    </xf>
    <xf numFmtId="4" fontId="0" fillId="4" borderId="7" xfId="0" applyNumberFormat="1" applyFill="1" applyBorder="1" applyAlignment="1">
      <alignment vertical="center" shrinkToFit="1"/>
    </xf>
    <xf numFmtId="4" fontId="0" fillId="0" borderId="0" xfId="0" applyNumberFormat="1" applyFont="1" applyFill="1" applyBorder="1" applyAlignment="1">
      <alignment horizontal="center" vertical="center"/>
    </xf>
    <xf numFmtId="43" fontId="1" fillId="0" borderId="8" xfId="1" applyFont="1" applyFill="1" applyBorder="1" applyAlignment="1">
      <alignment vertical="center"/>
    </xf>
    <xf numFmtId="43" fontId="0" fillId="0" borderId="9" xfId="1" applyFont="1" applyFill="1" applyBorder="1" applyAlignment="1">
      <alignment vertical="center" wrapText="1"/>
    </xf>
    <xf numFmtId="4" fontId="2" fillId="4" borderId="7" xfId="0" applyNumberFormat="1" applyFont="1" applyFill="1" applyBorder="1" applyAlignment="1">
      <alignment vertical="center" shrinkToFit="1"/>
    </xf>
    <xf numFmtId="43" fontId="0" fillId="0" borderId="8" xfId="1" applyFont="1" applyFill="1" applyBorder="1" applyAlignment="1">
      <alignment vertical="center" wrapText="1"/>
    </xf>
    <xf numFmtId="4" fontId="1" fillId="5" borderId="7" xfId="1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0" fillId="4" borderId="0" xfId="0" applyFont="1" applyFill="1"/>
    <xf numFmtId="4" fontId="2" fillId="2" borderId="7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4" fontId="3" fillId="5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4" fontId="4" fillId="4" borderId="7" xfId="0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2" fillId="3" borderId="7" xfId="0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4" fontId="0" fillId="4" borderId="7" xfId="0" applyNumberFormat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4" fontId="3" fillId="3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4" fillId="3" borderId="7" xfId="0" applyNumberFormat="1" applyFont="1" applyFill="1" applyBorder="1" applyAlignment="1">
      <alignment horizontal="right"/>
    </xf>
    <xf numFmtId="4" fontId="3" fillId="4" borderId="0" xfId="0" applyNumberFormat="1" applyFont="1" applyFill="1" applyAlignment="1">
      <alignment horizontal="right"/>
    </xf>
    <xf numFmtId="4" fontId="4" fillId="0" borderId="7" xfId="0" applyNumberFormat="1" applyFont="1" applyFill="1" applyBorder="1" applyAlignment="1">
      <alignment vertical="center"/>
    </xf>
    <xf numFmtId="4" fontId="4" fillId="0" borderId="0" xfId="0" applyNumberFormat="1" applyFont="1" applyFill="1" applyAlignment="1">
      <alignment horizontal="right"/>
    </xf>
    <xf numFmtId="0" fontId="4" fillId="4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3" fillId="3" borderId="7" xfId="0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/>
    </xf>
    <xf numFmtId="43" fontId="0" fillId="0" borderId="3" xfId="1" applyFont="1" applyFill="1" applyBorder="1" applyAlignment="1">
      <alignment vertical="center" wrapText="1"/>
    </xf>
    <xf numFmtId="43" fontId="0" fillId="0" borderId="12" xfId="1" applyFont="1" applyFill="1" applyBorder="1" applyAlignment="1">
      <alignment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0" xfId="0" applyFont="1" applyBorder="1"/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4" fontId="1" fillId="0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3" fontId="1" fillId="0" borderId="9" xfId="1" applyFont="1" applyFill="1" applyBorder="1" applyAlignment="1">
      <alignment vertical="center"/>
    </xf>
    <xf numFmtId="43" fontId="0" fillId="0" borderId="0" xfId="0" applyNumberFormat="1" applyFont="1"/>
    <xf numFmtId="4" fontId="2" fillId="5" borderId="7" xfId="0" applyNumberFormat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2" fillId="4" borderId="13" xfId="0" applyFont="1" applyFill="1" applyBorder="1" applyAlignment="1">
      <alignment vertical="center"/>
    </xf>
    <xf numFmtId="0" fontId="4" fillId="4" borderId="14" xfId="0" applyFont="1" applyFill="1" applyBorder="1"/>
    <xf numFmtId="0" fontId="3" fillId="0" borderId="0" xfId="0" applyFont="1"/>
    <xf numFmtId="4" fontId="3" fillId="0" borderId="0" xfId="0" applyNumberFormat="1" applyFont="1" applyBorder="1" applyAlignment="1">
      <alignment horizontal="right"/>
    </xf>
    <xf numFmtId="4" fontId="3" fillId="4" borderId="7" xfId="0" applyNumberFormat="1" applyFont="1" applyFill="1" applyBorder="1" applyAlignment="1">
      <alignment horizontal="left"/>
    </xf>
    <xf numFmtId="0" fontId="3" fillId="4" borderId="7" xfId="0" applyFont="1" applyFill="1" applyBorder="1"/>
    <xf numFmtId="164" fontId="3" fillId="4" borderId="7" xfId="0" applyNumberFormat="1" applyFont="1" applyFill="1" applyBorder="1" applyAlignment="1">
      <alignment horizontal="right"/>
    </xf>
    <xf numFmtId="0" fontId="4" fillId="4" borderId="7" xfId="0" applyFont="1" applyFill="1" applyBorder="1"/>
    <xf numFmtId="4" fontId="2" fillId="4" borderId="7" xfId="0" applyNumberFormat="1" applyFont="1" applyFill="1" applyBorder="1" applyAlignment="1">
      <alignment horizontal="right"/>
    </xf>
    <xf numFmtId="0" fontId="2" fillId="4" borderId="7" xfId="0" applyFont="1" applyFill="1" applyBorder="1"/>
    <xf numFmtId="0" fontId="2" fillId="4" borderId="7" xfId="0" applyFont="1" applyFill="1" applyBorder="1" applyAlignment="1"/>
    <xf numFmtId="0" fontId="0" fillId="0" borderId="0" xfId="0" applyFont="1" applyFill="1" applyBorder="1" applyAlignment="1">
      <alignment vertical="center"/>
    </xf>
    <xf numFmtId="43" fontId="0" fillId="0" borderId="11" xfId="1" applyFont="1" applyFill="1" applyBorder="1" applyAlignment="1">
      <alignment vertical="center" wrapText="1"/>
    </xf>
    <xf numFmtId="43" fontId="1" fillId="0" borderId="7" xfId="1" applyFont="1" applyFill="1" applyBorder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8" fillId="6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43" fontId="0" fillId="0" borderId="12" xfId="1" quotePrefix="1" applyFont="1" applyFill="1" applyBorder="1" applyAlignment="1">
      <alignment vertical="center"/>
    </xf>
  </cellXfs>
  <cellStyles count="4">
    <cellStyle name="Normal" xfId="0" builtinId="0"/>
    <cellStyle name="Normal 2" xfId="2"/>
    <cellStyle name="Separador de milhares 2" xfId="3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5525860" cy="191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148</xdr:row>
      <xdr:rowOff>56030</xdr:rowOff>
    </xdr:from>
    <xdr:to>
      <xdr:col>0</xdr:col>
      <xdr:colOff>5939117</xdr:colOff>
      <xdr:row>153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4661" y="28250030"/>
          <a:ext cx="0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E179"/>
  <sheetViews>
    <sheetView showGridLines="0" tabSelected="1" zoomScale="85" zoomScaleNormal="85" zoomScaleSheetLayoutView="70" workbookViewId="0">
      <selection activeCell="B144" sqref="B144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 x14ac:dyDescent="0.25"/>
    <row r="2" spans="1:4" x14ac:dyDescent="0.25">
      <c r="A2" s="107" t="s">
        <v>125</v>
      </c>
      <c r="B2" s="107"/>
      <c r="C2" s="2"/>
      <c r="D2" s="1"/>
    </row>
    <row r="3" spans="1:4" x14ac:dyDescent="0.25">
      <c r="A3" s="107"/>
      <c r="B3" s="107"/>
      <c r="C3" s="2"/>
      <c r="D3" s="1"/>
    </row>
    <row r="4" spans="1:4" x14ac:dyDescent="0.25">
      <c r="A4" s="107"/>
      <c r="B4" s="107"/>
      <c r="C4" s="2"/>
      <c r="D4" s="1"/>
    </row>
    <row r="5" spans="1:4" x14ac:dyDescent="0.25">
      <c r="A5" s="107"/>
      <c r="B5" s="107"/>
      <c r="C5" s="2"/>
      <c r="D5" s="1"/>
    </row>
    <row r="6" spans="1:4" x14ac:dyDescent="0.25">
      <c r="A6" s="107"/>
      <c r="B6" s="107"/>
      <c r="C6" s="2"/>
      <c r="D6" s="1"/>
    </row>
    <row r="7" spans="1:4" x14ac:dyDescent="0.25">
      <c r="A7" s="107"/>
      <c r="B7" s="107"/>
      <c r="C7" s="95"/>
      <c r="D7" s="1"/>
    </row>
    <row r="8" spans="1:4" ht="23.25" customHeight="1" x14ac:dyDescent="0.25">
      <c r="A8" s="108" t="s">
        <v>124</v>
      </c>
      <c r="B8" s="108"/>
      <c r="C8" s="95"/>
      <c r="D8" s="1"/>
    </row>
    <row r="9" spans="1:4" ht="23.25" customHeight="1" x14ac:dyDescent="0.25">
      <c r="A9" s="108"/>
      <c r="B9" s="108"/>
      <c r="C9" s="95"/>
      <c r="D9" s="1"/>
    </row>
    <row r="10" spans="1:4" x14ac:dyDescent="0.25">
      <c r="A10" s="109" t="s">
        <v>123</v>
      </c>
      <c r="B10" s="110"/>
      <c r="C10" s="2"/>
      <c r="D10" s="1"/>
    </row>
    <row r="11" spans="1:4" x14ac:dyDescent="0.25">
      <c r="A11" s="43" t="s">
        <v>121</v>
      </c>
      <c r="B11" s="92"/>
      <c r="C11" s="2"/>
      <c r="D11" s="1"/>
    </row>
    <row r="12" spans="1:4" x14ac:dyDescent="0.25">
      <c r="A12" s="111" t="s">
        <v>122</v>
      </c>
      <c r="B12" s="112"/>
      <c r="C12" s="83"/>
      <c r="D12" s="1"/>
    </row>
    <row r="13" spans="1:4" x14ac:dyDescent="0.25">
      <c r="A13" s="93" t="s">
        <v>121</v>
      </c>
      <c r="B13" s="92"/>
      <c r="C13" s="2"/>
      <c r="D13" s="1"/>
    </row>
    <row r="14" spans="1:4" x14ac:dyDescent="0.25">
      <c r="A14" s="111" t="s">
        <v>120</v>
      </c>
      <c r="B14" s="112"/>
      <c r="C14" s="20"/>
      <c r="D14" s="1"/>
    </row>
    <row r="15" spans="1:4" x14ac:dyDescent="0.25">
      <c r="A15" s="93" t="s">
        <v>119</v>
      </c>
      <c r="B15" s="92"/>
      <c r="C15" s="2"/>
      <c r="D15" s="1"/>
    </row>
    <row r="16" spans="1:4" x14ac:dyDescent="0.25">
      <c r="A16" s="94" t="s">
        <v>118</v>
      </c>
      <c r="B16" s="94"/>
      <c r="C16" s="83"/>
      <c r="D16" s="1"/>
    </row>
    <row r="17" spans="1:5" x14ac:dyDescent="0.25">
      <c r="A17" s="111" t="s">
        <v>126</v>
      </c>
      <c r="B17" s="112"/>
      <c r="C17" s="20"/>
      <c r="D17" s="1"/>
    </row>
    <row r="18" spans="1:5" x14ac:dyDescent="0.25">
      <c r="A18" s="93"/>
      <c r="B18" s="92"/>
      <c r="C18" s="20"/>
      <c r="D18" s="1"/>
    </row>
    <row r="19" spans="1:5" s="86" customFormat="1" x14ac:dyDescent="0.25">
      <c r="A19" s="91" t="s">
        <v>117</v>
      </c>
      <c r="B19" s="90">
        <v>20050192.370000001</v>
      </c>
      <c r="C19" s="87"/>
    </row>
    <row r="20" spans="1:5" s="86" customFormat="1" x14ac:dyDescent="0.25">
      <c r="A20" s="91" t="s">
        <v>116</v>
      </c>
      <c r="B20" s="90">
        <v>0</v>
      </c>
      <c r="C20" s="87"/>
    </row>
    <row r="21" spans="1:5" s="86" customFormat="1" x14ac:dyDescent="0.25">
      <c r="A21" s="89"/>
      <c r="B21" s="88"/>
      <c r="C21" s="87"/>
    </row>
    <row r="22" spans="1:5" ht="26.25" x14ac:dyDescent="0.25">
      <c r="A22" s="98" t="s">
        <v>115</v>
      </c>
      <c r="B22" s="99"/>
      <c r="C22" s="83"/>
      <c r="D22" s="1"/>
    </row>
    <row r="23" spans="1:5" x14ac:dyDescent="0.25">
      <c r="A23" s="85" t="s">
        <v>129</v>
      </c>
      <c r="B23" s="84" t="s">
        <v>114</v>
      </c>
      <c r="C23" s="83"/>
      <c r="D23" s="1"/>
    </row>
    <row r="24" spans="1:5" x14ac:dyDescent="0.25">
      <c r="A24" s="33" t="s">
        <v>113</v>
      </c>
      <c r="B24" s="82"/>
      <c r="C24" s="27"/>
      <c r="D24" s="1"/>
    </row>
    <row r="25" spans="1:5" x14ac:dyDescent="0.25">
      <c r="A25" s="30" t="s">
        <v>112</v>
      </c>
      <c r="B25" s="13">
        <f>SUM(B26)</f>
        <v>7726.87</v>
      </c>
      <c r="C25" s="27"/>
      <c r="D25" s="1"/>
    </row>
    <row r="26" spans="1:5" x14ac:dyDescent="0.25">
      <c r="A26" s="26" t="s">
        <v>111</v>
      </c>
      <c r="B26" s="31">
        <v>7726.87</v>
      </c>
      <c r="C26" s="27"/>
      <c r="D26" s="1"/>
    </row>
    <row r="27" spans="1:5" x14ac:dyDescent="0.25">
      <c r="A27" s="30" t="s">
        <v>110</v>
      </c>
      <c r="B27" s="13">
        <f>SUM(B28:B32)</f>
        <v>36297552.060000002</v>
      </c>
      <c r="C27" s="27"/>
      <c r="D27" s="1"/>
    </row>
    <row r="28" spans="1:5" x14ac:dyDescent="0.25">
      <c r="A28" s="26" t="s">
        <v>109</v>
      </c>
      <c r="B28" s="113">
        <v>887261.65</v>
      </c>
      <c r="C28" s="27"/>
      <c r="D28" s="1"/>
    </row>
    <row r="29" spans="1:5" x14ac:dyDescent="0.25">
      <c r="A29" s="26" t="s">
        <v>108</v>
      </c>
      <c r="B29" s="31">
        <v>24809878.870000001</v>
      </c>
      <c r="C29" s="27"/>
      <c r="D29" s="1"/>
      <c r="E29" s="81"/>
    </row>
    <row r="30" spans="1:5" x14ac:dyDescent="0.25">
      <c r="A30" s="26" t="s">
        <v>107</v>
      </c>
      <c r="B30" s="28">
        <v>17371.55</v>
      </c>
      <c r="C30" s="27"/>
      <c r="D30" s="1"/>
    </row>
    <row r="31" spans="1:5" x14ac:dyDescent="0.25">
      <c r="A31" s="26" t="s">
        <v>106</v>
      </c>
      <c r="B31" s="10">
        <v>1993194.24</v>
      </c>
      <c r="C31" s="27"/>
      <c r="D31" s="1"/>
    </row>
    <row r="32" spans="1:5" x14ac:dyDescent="0.25">
      <c r="A32" s="26" t="s">
        <v>105</v>
      </c>
      <c r="B32" s="10">
        <v>8589845.75</v>
      </c>
      <c r="C32" s="27"/>
      <c r="D32" s="1"/>
    </row>
    <row r="33" spans="1:4" x14ac:dyDescent="0.25">
      <c r="A33" s="30" t="s">
        <v>104</v>
      </c>
      <c r="B33" s="13">
        <f>SUM(B34:B36)</f>
        <v>39544225.369999997</v>
      </c>
      <c r="C33" s="27"/>
      <c r="D33" s="1"/>
    </row>
    <row r="34" spans="1:4" x14ac:dyDescent="0.25">
      <c r="A34" s="26" t="s">
        <v>103</v>
      </c>
      <c r="B34" s="80">
        <v>22417963.120000001</v>
      </c>
      <c r="C34" s="27"/>
      <c r="D34" s="1"/>
    </row>
    <row r="35" spans="1:4" x14ac:dyDescent="0.25">
      <c r="A35" s="26" t="s">
        <v>102</v>
      </c>
      <c r="B35" s="28">
        <v>12198506.880000001</v>
      </c>
      <c r="C35" s="27"/>
      <c r="D35" s="1"/>
    </row>
    <row r="36" spans="1:4" x14ac:dyDescent="0.25">
      <c r="A36" s="26" t="s">
        <v>101</v>
      </c>
      <c r="B36" s="25">
        <v>4927755.37</v>
      </c>
      <c r="C36" s="24"/>
      <c r="D36" s="1"/>
    </row>
    <row r="37" spans="1:4" x14ac:dyDescent="0.25">
      <c r="A37" s="23" t="s">
        <v>100</v>
      </c>
      <c r="B37" s="22">
        <f>SUM(B25,B27,B33)</f>
        <v>75849504.299999997</v>
      </c>
      <c r="C37" s="58"/>
      <c r="D37" s="1"/>
    </row>
    <row r="38" spans="1:4" x14ac:dyDescent="0.25">
      <c r="A38" s="79"/>
      <c r="B38" s="78"/>
      <c r="C38" s="76"/>
      <c r="D38" s="1"/>
    </row>
    <row r="39" spans="1:4" s="77" customFormat="1" x14ac:dyDescent="0.25">
      <c r="A39" s="33" t="s">
        <v>99</v>
      </c>
      <c r="B39" s="33"/>
      <c r="C39" s="24"/>
      <c r="D39" s="1"/>
    </row>
    <row r="40" spans="1:4" x14ac:dyDescent="0.25">
      <c r="A40" s="66" t="s">
        <v>98</v>
      </c>
      <c r="B40" s="52">
        <f>SUM(B41)</f>
        <v>14686298.370000001</v>
      </c>
      <c r="C40" s="49"/>
      <c r="D40" s="5"/>
    </row>
    <row r="41" spans="1:4" s="5" customFormat="1" x14ac:dyDescent="0.25">
      <c r="A41" s="26" t="s">
        <v>97</v>
      </c>
      <c r="B41" s="73">
        <v>14686298.370000001</v>
      </c>
      <c r="C41" s="49"/>
    </row>
    <row r="42" spans="1:4" s="5" customFormat="1" x14ac:dyDescent="0.25">
      <c r="A42" s="66" t="s">
        <v>96</v>
      </c>
      <c r="B42" s="52">
        <v>0</v>
      </c>
      <c r="C42" s="49"/>
    </row>
    <row r="43" spans="1:4" s="5" customFormat="1" x14ac:dyDescent="0.25">
      <c r="A43" s="21" t="s">
        <v>95</v>
      </c>
      <c r="B43" s="52">
        <f>SUM(B44:B46)</f>
        <v>237826.56</v>
      </c>
      <c r="C43" s="49"/>
    </row>
    <row r="44" spans="1:4" s="5" customFormat="1" x14ac:dyDescent="0.25">
      <c r="A44" s="26" t="s">
        <v>94</v>
      </c>
      <c r="B44" s="73">
        <v>168861.49</v>
      </c>
      <c r="C44" s="76"/>
      <c r="D44" s="75"/>
    </row>
    <row r="45" spans="1:4" s="5" customFormat="1" x14ac:dyDescent="0.25">
      <c r="A45" s="26" t="s">
        <v>93</v>
      </c>
      <c r="B45" s="73">
        <v>13584.529999999997</v>
      </c>
      <c r="C45" s="76"/>
      <c r="D45" s="75"/>
    </row>
    <row r="46" spans="1:4" s="75" customFormat="1" x14ac:dyDescent="0.25">
      <c r="A46" s="26" t="s">
        <v>92</v>
      </c>
      <c r="B46" s="73">
        <v>55380.54</v>
      </c>
      <c r="C46" s="49"/>
      <c r="D46" s="3"/>
    </row>
    <row r="47" spans="1:4" s="3" customFormat="1" x14ac:dyDescent="0.25">
      <c r="A47" s="21" t="s">
        <v>91</v>
      </c>
      <c r="B47" s="74">
        <f>SUM(B48:B50)</f>
        <v>388988.42000000004</v>
      </c>
      <c r="C47" s="49"/>
    </row>
    <row r="48" spans="1:4" s="3" customFormat="1" x14ac:dyDescent="0.25">
      <c r="A48" s="26" t="s">
        <v>90</v>
      </c>
      <c r="B48" s="73">
        <v>272416.90000000002</v>
      </c>
      <c r="C48" s="49"/>
    </row>
    <row r="49" spans="1:4" s="3" customFormat="1" x14ac:dyDescent="0.25">
      <c r="A49" s="26" t="s">
        <v>89</v>
      </c>
      <c r="B49" s="73">
        <v>84168.31</v>
      </c>
      <c r="C49" s="49"/>
    </row>
    <row r="50" spans="1:4" x14ac:dyDescent="0.25">
      <c r="A50" s="26" t="s">
        <v>88</v>
      </c>
      <c r="B50" s="72">
        <v>32403.210000000003</v>
      </c>
      <c r="C50" s="24"/>
      <c r="D50" s="1"/>
    </row>
    <row r="51" spans="1:4" s="3" customFormat="1" x14ac:dyDescent="0.25">
      <c r="A51" s="21" t="s">
        <v>87</v>
      </c>
      <c r="B51" s="52">
        <f>SUM(B52:B59)</f>
        <v>77378.790000000008</v>
      </c>
      <c r="C51" s="49"/>
    </row>
    <row r="52" spans="1:4" s="3" customFormat="1" x14ac:dyDescent="0.25">
      <c r="A52" s="69" t="s">
        <v>86</v>
      </c>
      <c r="B52" s="70">
        <v>71737.290000000008</v>
      </c>
      <c r="C52" s="49"/>
    </row>
    <row r="53" spans="1:4" s="3" customFormat="1" x14ac:dyDescent="0.25">
      <c r="A53" s="71" t="s">
        <v>85</v>
      </c>
      <c r="B53" s="70">
        <v>962</v>
      </c>
      <c r="C53" s="49"/>
    </row>
    <row r="54" spans="1:4" s="3" customFormat="1" x14ac:dyDescent="0.25">
      <c r="A54" s="69" t="s">
        <v>84</v>
      </c>
      <c r="B54" s="70">
        <v>3600.01</v>
      </c>
      <c r="C54" s="49"/>
    </row>
    <row r="55" spans="1:4" s="3" customFormat="1" x14ac:dyDescent="0.25">
      <c r="A55" s="69" t="s">
        <v>83</v>
      </c>
      <c r="B55" s="68">
        <v>117.49</v>
      </c>
      <c r="C55" s="42"/>
    </row>
    <row r="56" spans="1:4" s="3" customFormat="1" x14ac:dyDescent="0.25">
      <c r="A56" s="69" t="s">
        <v>82</v>
      </c>
      <c r="B56" s="68">
        <v>0</v>
      </c>
      <c r="C56" s="42"/>
    </row>
    <row r="57" spans="1:4" s="3" customFormat="1" x14ac:dyDescent="0.25">
      <c r="A57" s="69" t="s">
        <v>127</v>
      </c>
      <c r="B57" s="68">
        <v>0</v>
      </c>
      <c r="C57" s="49"/>
    </row>
    <row r="58" spans="1:4" s="3" customFormat="1" x14ac:dyDescent="0.25">
      <c r="A58" s="69" t="s">
        <v>81</v>
      </c>
      <c r="B58" s="68">
        <v>0</v>
      </c>
      <c r="C58" s="49"/>
    </row>
    <row r="59" spans="1:4" s="3" customFormat="1" x14ac:dyDescent="0.25">
      <c r="A59" s="69" t="s">
        <v>80</v>
      </c>
      <c r="B59" s="68">
        <v>962</v>
      </c>
      <c r="C59" s="42"/>
    </row>
    <row r="60" spans="1:4" s="3" customFormat="1" x14ac:dyDescent="0.25">
      <c r="A60" s="65" t="s">
        <v>79</v>
      </c>
      <c r="B60" s="45">
        <f>SUM(B40,B42,B43,B47,B51)</f>
        <v>15390492.140000001</v>
      </c>
      <c r="C60" s="42"/>
    </row>
    <row r="61" spans="1:4" s="3" customFormat="1" x14ac:dyDescent="0.25">
      <c r="A61" s="56"/>
      <c r="B61" s="38"/>
      <c r="C61" s="42"/>
      <c r="D61" s="5"/>
    </row>
    <row r="62" spans="1:4" s="5" customFormat="1" x14ac:dyDescent="0.25">
      <c r="A62" s="48" t="s">
        <v>78</v>
      </c>
      <c r="B62" s="67"/>
      <c r="C62" s="42"/>
      <c r="D62" s="3"/>
    </row>
    <row r="63" spans="1:4" s="3" customFormat="1" x14ac:dyDescent="0.25">
      <c r="A63" s="66" t="s">
        <v>77</v>
      </c>
      <c r="B63" s="52">
        <f>SUM(B64:B70)</f>
        <v>16334650.820000002</v>
      </c>
      <c r="C63" s="42"/>
    </row>
    <row r="64" spans="1:4" s="3" customFormat="1" x14ac:dyDescent="0.25">
      <c r="A64" s="26" t="s">
        <v>76</v>
      </c>
      <c r="B64" s="96">
        <v>614195.25</v>
      </c>
      <c r="C64" s="44"/>
    </row>
    <row r="65" spans="1:4" s="3" customFormat="1" x14ac:dyDescent="0.25">
      <c r="A65" s="26" t="s">
        <v>75</v>
      </c>
      <c r="B65" s="96">
        <v>172044.53999999998</v>
      </c>
      <c r="C65" s="42"/>
    </row>
    <row r="66" spans="1:4" s="3" customFormat="1" x14ac:dyDescent="0.25">
      <c r="A66" s="26" t="s">
        <v>74</v>
      </c>
      <c r="B66" s="96">
        <v>0</v>
      </c>
      <c r="C66" s="42"/>
    </row>
    <row r="67" spans="1:4" s="3" customFormat="1" x14ac:dyDescent="0.25">
      <c r="A67" s="26" t="s">
        <v>73</v>
      </c>
      <c r="B67" s="96">
        <v>14618340.740000002</v>
      </c>
      <c r="C67" s="42"/>
    </row>
    <row r="68" spans="1:4" s="3" customFormat="1" x14ac:dyDescent="0.25">
      <c r="A68" s="26" t="s">
        <v>72</v>
      </c>
      <c r="B68" s="96">
        <v>705661.74</v>
      </c>
      <c r="C68" s="42"/>
    </row>
    <row r="69" spans="1:4" s="3" customFormat="1" x14ac:dyDescent="0.25">
      <c r="A69" s="26" t="s">
        <v>71</v>
      </c>
      <c r="B69" s="96">
        <v>0</v>
      </c>
      <c r="C69" s="62"/>
      <c r="D69" s="60"/>
    </row>
    <row r="70" spans="1:4" s="3" customFormat="1" x14ac:dyDescent="0.25">
      <c r="A70" s="26" t="s">
        <v>70</v>
      </c>
      <c r="B70" s="96">
        <v>224408.55</v>
      </c>
      <c r="C70" s="62"/>
      <c r="D70" s="60"/>
    </row>
    <row r="71" spans="1:4" s="60" customFormat="1" x14ac:dyDescent="0.25">
      <c r="A71" s="65" t="s">
        <v>69</v>
      </c>
      <c r="B71" s="52">
        <f>SUM(B63)</f>
        <v>16334650.820000002</v>
      </c>
      <c r="C71" s="44"/>
      <c r="D71" s="3"/>
    </row>
    <row r="72" spans="1:4" s="3" customFormat="1" x14ac:dyDescent="0.25">
      <c r="A72" s="43"/>
      <c r="B72" s="59"/>
      <c r="C72" s="64"/>
      <c r="D72" s="12"/>
    </row>
    <row r="73" spans="1:4" s="12" customFormat="1" x14ac:dyDescent="0.25">
      <c r="A73" s="41" t="s">
        <v>68</v>
      </c>
      <c r="B73" s="40"/>
      <c r="C73" s="44"/>
      <c r="D73" s="3"/>
    </row>
    <row r="74" spans="1:4" s="3" customFormat="1" x14ac:dyDescent="0.25">
      <c r="A74" s="54" t="s">
        <v>67</v>
      </c>
      <c r="B74" s="63">
        <f>SUM(B75:B80)</f>
        <v>16405205.050000001</v>
      </c>
      <c r="C74" s="44"/>
    </row>
    <row r="75" spans="1:4" s="3" customFormat="1" x14ac:dyDescent="0.25">
      <c r="A75" s="26" t="s">
        <v>66</v>
      </c>
      <c r="B75" s="96">
        <v>1384238.05</v>
      </c>
      <c r="C75" s="44"/>
    </row>
    <row r="76" spans="1:4" s="3" customFormat="1" x14ac:dyDescent="0.25">
      <c r="A76" s="26" t="s">
        <v>65</v>
      </c>
      <c r="B76" s="96">
        <v>116967</v>
      </c>
      <c r="C76" s="44"/>
    </row>
    <row r="77" spans="1:4" s="3" customFormat="1" x14ac:dyDescent="0.25">
      <c r="A77" s="26" t="s">
        <v>64</v>
      </c>
      <c r="B77" s="96">
        <v>0</v>
      </c>
      <c r="C77" s="44"/>
    </row>
    <row r="78" spans="1:4" s="3" customFormat="1" x14ac:dyDescent="0.25">
      <c r="A78" s="26" t="s">
        <v>63</v>
      </c>
      <c r="B78" s="96">
        <v>14904000</v>
      </c>
      <c r="C78" s="44"/>
    </row>
    <row r="79" spans="1:4" s="3" customFormat="1" x14ac:dyDescent="0.25">
      <c r="A79" s="26" t="s">
        <v>62</v>
      </c>
      <c r="B79" s="96">
        <v>0</v>
      </c>
      <c r="C79" s="44"/>
    </row>
    <row r="80" spans="1:4" s="3" customFormat="1" x14ac:dyDescent="0.25">
      <c r="A80" s="26" t="s">
        <v>61</v>
      </c>
      <c r="B80" s="96">
        <v>0</v>
      </c>
      <c r="C80" s="62"/>
      <c r="D80" s="60"/>
    </row>
    <row r="81" spans="1:4" s="60" customFormat="1" x14ac:dyDescent="0.25">
      <c r="A81" s="48" t="s">
        <v>60</v>
      </c>
      <c r="B81" s="61">
        <f>B74</f>
        <v>16405205.050000001</v>
      </c>
      <c r="C81" s="44"/>
      <c r="D81" s="3"/>
    </row>
    <row r="82" spans="1:4" s="3" customFormat="1" x14ac:dyDescent="0.25">
      <c r="A82" s="43"/>
      <c r="B82" s="59"/>
      <c r="C82" s="58"/>
    </row>
    <row r="83" spans="1:4" s="3" customFormat="1" x14ac:dyDescent="0.25">
      <c r="A83" s="48" t="s">
        <v>59</v>
      </c>
      <c r="B83" s="57"/>
      <c r="C83" s="49"/>
    </row>
    <row r="84" spans="1:4" s="3" customFormat="1" x14ac:dyDescent="0.25">
      <c r="A84" s="48" t="s">
        <v>58</v>
      </c>
      <c r="B84" s="48"/>
      <c r="C84" s="49"/>
    </row>
    <row r="85" spans="1:4" s="3" customFormat="1" x14ac:dyDescent="0.25">
      <c r="A85" s="54" t="s">
        <v>57</v>
      </c>
      <c r="B85" s="55">
        <v>3833152.89</v>
      </c>
      <c r="C85" s="49"/>
    </row>
    <row r="86" spans="1:4" s="3" customFormat="1" x14ac:dyDescent="0.25">
      <c r="A86" s="56" t="s">
        <v>56</v>
      </c>
      <c r="B86" s="55">
        <v>4526031.8800000008</v>
      </c>
      <c r="C86" s="49"/>
    </row>
    <row r="87" spans="1:4" s="3" customFormat="1" x14ac:dyDescent="0.25">
      <c r="A87" s="56" t="s">
        <v>55</v>
      </c>
      <c r="B87" s="55">
        <v>3263856.1199999982</v>
      </c>
      <c r="C87" s="49"/>
    </row>
    <row r="88" spans="1:4" s="3" customFormat="1" x14ac:dyDescent="0.25">
      <c r="A88" s="54" t="s">
        <v>54</v>
      </c>
      <c r="B88" s="52">
        <v>0</v>
      </c>
      <c r="C88" s="49"/>
    </row>
    <row r="89" spans="1:4" s="3" customFormat="1" x14ac:dyDescent="0.25">
      <c r="A89" s="54" t="s">
        <v>53</v>
      </c>
      <c r="B89" s="52">
        <v>497358.65</v>
      </c>
      <c r="C89" s="49"/>
    </row>
    <row r="90" spans="1:4" s="3" customFormat="1" x14ac:dyDescent="0.25">
      <c r="A90" s="54" t="s">
        <v>52</v>
      </c>
      <c r="B90" s="52">
        <f>SUM(B91:B92)</f>
        <v>2346744.3000000003</v>
      </c>
      <c r="C90" s="49"/>
    </row>
    <row r="91" spans="1:4" s="3" customFormat="1" x14ac:dyDescent="0.25">
      <c r="A91" s="39" t="s">
        <v>51</v>
      </c>
      <c r="B91" s="96">
        <v>2340969.83</v>
      </c>
      <c r="C91" s="49"/>
    </row>
    <row r="92" spans="1:4" s="3" customFormat="1" x14ac:dyDescent="0.25">
      <c r="A92" s="39" t="s">
        <v>50</v>
      </c>
      <c r="B92" s="96">
        <v>5774.47</v>
      </c>
      <c r="C92" s="49"/>
    </row>
    <row r="93" spans="1:4" s="3" customFormat="1" ht="30" x14ac:dyDescent="0.25">
      <c r="A93" s="54" t="s">
        <v>49</v>
      </c>
      <c r="B93" s="52">
        <v>0</v>
      </c>
      <c r="C93" s="49"/>
    </row>
    <row r="94" spans="1:4" s="3" customFormat="1" x14ac:dyDescent="0.25">
      <c r="A94" s="53" t="s">
        <v>48</v>
      </c>
      <c r="B94" s="52">
        <f>SUM(B95:B109)</f>
        <v>495375.08999999997</v>
      </c>
      <c r="C94" s="49"/>
    </row>
    <row r="95" spans="1:4" s="3" customFormat="1" x14ac:dyDescent="0.25">
      <c r="A95" s="47" t="s">
        <v>47</v>
      </c>
      <c r="B95" s="96">
        <v>124480.69</v>
      </c>
      <c r="C95" s="49"/>
    </row>
    <row r="96" spans="1:4" s="3" customFormat="1" x14ac:dyDescent="0.25">
      <c r="A96" s="47" t="s">
        <v>46</v>
      </c>
      <c r="B96" s="96">
        <v>4648.84</v>
      </c>
      <c r="C96" s="49"/>
    </row>
    <row r="97" spans="1:4" s="3" customFormat="1" x14ac:dyDescent="0.25">
      <c r="A97" s="47" t="s">
        <v>45</v>
      </c>
      <c r="B97" s="96">
        <v>36357.440000000002</v>
      </c>
      <c r="C97" s="49"/>
    </row>
    <row r="98" spans="1:4" s="3" customFormat="1" x14ac:dyDescent="0.25">
      <c r="A98" s="47" t="s">
        <v>44</v>
      </c>
      <c r="B98" s="96">
        <v>184113.00999999998</v>
      </c>
      <c r="C98" s="49"/>
    </row>
    <row r="99" spans="1:4" s="3" customFormat="1" x14ac:dyDescent="0.25">
      <c r="A99" s="47" t="s">
        <v>43</v>
      </c>
      <c r="B99" s="96">
        <v>34784.57</v>
      </c>
      <c r="C99" s="49"/>
    </row>
    <row r="100" spans="1:4" s="3" customFormat="1" x14ac:dyDescent="0.25">
      <c r="A100" s="47" t="s">
        <v>42</v>
      </c>
      <c r="B100" s="96">
        <v>0</v>
      </c>
      <c r="C100" s="49"/>
    </row>
    <row r="101" spans="1:4" s="3" customFormat="1" x14ac:dyDescent="0.25">
      <c r="A101" s="47" t="s">
        <v>41</v>
      </c>
      <c r="B101" s="96">
        <v>0</v>
      </c>
      <c r="C101" s="49"/>
    </row>
    <row r="102" spans="1:4" s="3" customFormat="1" x14ac:dyDescent="0.25">
      <c r="A102" s="47" t="s">
        <v>40</v>
      </c>
      <c r="B102" s="96">
        <v>966.86</v>
      </c>
      <c r="C102" s="49"/>
    </row>
    <row r="103" spans="1:4" s="3" customFormat="1" x14ac:dyDescent="0.25">
      <c r="A103" s="47" t="s">
        <v>39</v>
      </c>
      <c r="B103" s="96">
        <v>55400</v>
      </c>
      <c r="C103" s="49"/>
    </row>
    <row r="104" spans="1:4" s="3" customFormat="1" x14ac:dyDescent="0.25">
      <c r="A104" s="47" t="s">
        <v>38</v>
      </c>
      <c r="B104" s="96">
        <v>2410.1799999999998</v>
      </c>
      <c r="C104" s="49"/>
    </row>
    <row r="105" spans="1:4" s="3" customFormat="1" x14ac:dyDescent="0.25">
      <c r="A105" s="47" t="s">
        <v>37</v>
      </c>
      <c r="B105" s="96">
        <v>26923.42</v>
      </c>
      <c r="C105" s="49"/>
    </row>
    <row r="106" spans="1:4" s="3" customFormat="1" x14ac:dyDescent="0.25">
      <c r="A106" s="47" t="s">
        <v>36</v>
      </c>
      <c r="B106" s="96">
        <v>25290.080000000002</v>
      </c>
      <c r="C106" s="49"/>
    </row>
    <row r="107" spans="1:4" s="3" customFormat="1" x14ac:dyDescent="0.25">
      <c r="A107" s="47" t="s">
        <v>35</v>
      </c>
      <c r="B107" s="96">
        <v>0</v>
      </c>
      <c r="C107" s="49"/>
    </row>
    <row r="108" spans="1:4" s="3" customFormat="1" x14ac:dyDescent="0.25">
      <c r="A108" s="47" t="s">
        <v>128</v>
      </c>
      <c r="B108" s="96">
        <v>0</v>
      </c>
      <c r="C108" s="49"/>
    </row>
    <row r="109" spans="1:4" s="3" customFormat="1" x14ac:dyDescent="0.25">
      <c r="A109" s="47" t="s">
        <v>34</v>
      </c>
      <c r="B109" s="96">
        <v>0</v>
      </c>
      <c r="C109" s="49"/>
    </row>
    <row r="110" spans="1:4" s="3" customFormat="1" x14ac:dyDescent="0.25">
      <c r="A110" s="43" t="s">
        <v>33</v>
      </c>
      <c r="B110" s="51">
        <f>SUM(B85,B86,B87,B88,B89,B90,B93,B94)</f>
        <v>14962518.930000002</v>
      </c>
      <c r="C110" s="42"/>
    </row>
    <row r="111" spans="1:4" s="3" customFormat="1" x14ac:dyDescent="0.25">
      <c r="A111" s="43"/>
      <c r="B111" s="50"/>
      <c r="C111" s="49"/>
    </row>
    <row r="112" spans="1:4" s="3" customFormat="1" x14ac:dyDescent="0.25">
      <c r="A112" s="48" t="s">
        <v>32</v>
      </c>
      <c r="B112" s="48"/>
      <c r="C112" s="42"/>
      <c r="D112" s="5"/>
    </row>
    <row r="113" spans="1:4" s="5" customFormat="1" x14ac:dyDescent="0.25">
      <c r="A113" s="47" t="s">
        <v>31</v>
      </c>
      <c r="B113" s="46">
        <v>618520.26</v>
      </c>
      <c r="C113" s="42"/>
    </row>
    <row r="114" spans="1:4" s="5" customFormat="1" x14ac:dyDescent="0.25">
      <c r="A114" s="39" t="s">
        <v>30</v>
      </c>
      <c r="B114" s="46">
        <v>0</v>
      </c>
      <c r="C114" s="42"/>
    </row>
    <row r="115" spans="1:4" s="5" customFormat="1" x14ac:dyDescent="0.25">
      <c r="A115" s="39" t="s">
        <v>29</v>
      </c>
      <c r="B115" s="46">
        <v>0</v>
      </c>
      <c r="C115" s="44"/>
      <c r="D115" s="3"/>
    </row>
    <row r="116" spans="1:4" s="3" customFormat="1" x14ac:dyDescent="0.25">
      <c r="A116" s="39" t="s">
        <v>28</v>
      </c>
      <c r="B116" s="46">
        <v>0</v>
      </c>
      <c r="C116" s="44"/>
    </row>
    <row r="117" spans="1:4" s="3" customFormat="1" ht="14.25" customHeight="1" x14ac:dyDescent="0.25">
      <c r="A117" s="43" t="s">
        <v>27</v>
      </c>
      <c r="B117" s="45">
        <f>B113+B114+B115+B116</f>
        <v>618520.26</v>
      </c>
      <c r="C117" s="44"/>
    </row>
    <row r="118" spans="1:4" s="3" customFormat="1" x14ac:dyDescent="0.25">
      <c r="A118" s="43" t="s">
        <v>26</v>
      </c>
      <c r="B118" s="45">
        <f>B110+B117</f>
        <v>15581039.190000001</v>
      </c>
      <c r="C118" s="44"/>
    </row>
    <row r="119" spans="1:4" s="3" customFormat="1" x14ac:dyDescent="0.25">
      <c r="A119" s="43"/>
      <c r="B119" s="38"/>
      <c r="C119" s="42"/>
    </row>
    <row r="120" spans="1:4" s="3" customFormat="1" x14ac:dyDescent="0.25">
      <c r="A120" s="41" t="s">
        <v>25</v>
      </c>
      <c r="B120" s="40"/>
      <c r="C120" s="2"/>
    </row>
    <row r="121" spans="1:4" s="3" customFormat="1" x14ac:dyDescent="0.25">
      <c r="A121" s="39" t="s">
        <v>24</v>
      </c>
      <c r="B121" s="38">
        <v>0</v>
      </c>
      <c r="C121" s="37"/>
      <c r="D121" s="34"/>
    </row>
    <row r="122" spans="1:4" s="34" customFormat="1" x14ac:dyDescent="0.25">
      <c r="A122" s="36" t="s">
        <v>23</v>
      </c>
      <c r="B122" s="35">
        <f>B121</f>
        <v>0</v>
      </c>
      <c r="C122" s="24"/>
      <c r="D122" s="3"/>
    </row>
    <row r="123" spans="1:4" s="3" customFormat="1" x14ac:dyDescent="0.25">
      <c r="A123" s="100"/>
      <c r="B123" s="100"/>
      <c r="C123" s="24"/>
      <c r="D123" s="1"/>
    </row>
    <row r="124" spans="1:4" x14ac:dyDescent="0.25">
      <c r="A124" s="33" t="s">
        <v>130</v>
      </c>
      <c r="B124" s="32"/>
      <c r="C124" s="24"/>
      <c r="D124" s="1"/>
    </row>
    <row r="125" spans="1:4" x14ac:dyDescent="0.25">
      <c r="A125" s="30" t="s">
        <v>22</v>
      </c>
      <c r="B125" s="13">
        <f>SUM(B126)</f>
        <v>2011.0299999999997</v>
      </c>
      <c r="C125" s="24"/>
      <c r="D125" s="1"/>
    </row>
    <row r="126" spans="1:4" x14ac:dyDescent="0.25">
      <c r="A126" s="26" t="s">
        <v>21</v>
      </c>
      <c r="B126" s="31">
        <v>2011.0299999999997</v>
      </c>
      <c r="C126" s="24"/>
      <c r="D126" s="1"/>
    </row>
    <row r="127" spans="1:4" x14ac:dyDescent="0.25">
      <c r="A127" s="30" t="s">
        <v>20</v>
      </c>
      <c r="B127" s="13">
        <f>SUM(B128:B132)</f>
        <v>35657365.490000002</v>
      </c>
      <c r="C127" s="24"/>
      <c r="D127" s="1"/>
    </row>
    <row r="128" spans="1:4" x14ac:dyDescent="0.25">
      <c r="A128" s="26" t="s">
        <v>19</v>
      </c>
      <c r="B128" s="31">
        <v>0</v>
      </c>
      <c r="C128" s="24"/>
      <c r="D128" s="1"/>
    </row>
    <row r="129" spans="1:4" x14ac:dyDescent="0.25">
      <c r="A129" s="26" t="s">
        <v>18</v>
      </c>
      <c r="B129" s="31">
        <v>25748783.16</v>
      </c>
      <c r="C129" s="24"/>
      <c r="D129" s="1"/>
    </row>
    <row r="130" spans="1:4" x14ac:dyDescent="0.25">
      <c r="A130" s="26" t="s">
        <v>17</v>
      </c>
      <c r="B130" s="28">
        <v>17316.55</v>
      </c>
      <c r="C130" s="24"/>
      <c r="D130" s="1"/>
    </row>
    <row r="131" spans="1:4" x14ac:dyDescent="0.25">
      <c r="A131" s="26" t="s">
        <v>16</v>
      </c>
      <c r="B131" s="10">
        <v>1951701.23</v>
      </c>
      <c r="C131" s="24"/>
      <c r="D131" s="1"/>
    </row>
    <row r="132" spans="1:4" x14ac:dyDescent="0.25">
      <c r="A132" s="26" t="s">
        <v>15</v>
      </c>
      <c r="B132" s="10">
        <v>7939564.5499999998</v>
      </c>
      <c r="C132" s="24"/>
      <c r="D132" s="1"/>
    </row>
    <row r="133" spans="1:4" x14ac:dyDescent="0.25">
      <c r="A133" s="30" t="s">
        <v>14</v>
      </c>
      <c r="B133" s="13">
        <f>SUM(B134:B136)</f>
        <v>39994464.5</v>
      </c>
      <c r="C133" s="24"/>
      <c r="D133" s="1"/>
    </row>
    <row r="134" spans="1:4" x14ac:dyDescent="0.25">
      <c r="A134" s="26" t="s">
        <v>13</v>
      </c>
      <c r="B134" s="29">
        <v>22976039.280000001</v>
      </c>
      <c r="C134" s="27"/>
      <c r="D134" s="1"/>
    </row>
    <row r="135" spans="1:4" x14ac:dyDescent="0.25">
      <c r="A135" s="26" t="s">
        <v>12</v>
      </c>
      <c r="B135" s="29">
        <v>12282675.190000001</v>
      </c>
      <c r="C135" s="27"/>
      <c r="D135" s="1"/>
    </row>
    <row r="136" spans="1:4" x14ac:dyDescent="0.25">
      <c r="A136" s="26" t="s">
        <v>11</v>
      </c>
      <c r="B136" s="97">
        <v>4735750.03</v>
      </c>
      <c r="C136" s="24"/>
      <c r="D136" s="1"/>
    </row>
    <row r="137" spans="1:4" s="5" customFormat="1" x14ac:dyDescent="0.25">
      <c r="A137" s="23" t="s">
        <v>10</v>
      </c>
      <c r="B137" s="22">
        <f>SUM(B125,B127,B133)</f>
        <v>75653841.020000011</v>
      </c>
      <c r="C137" s="20"/>
      <c r="D137" s="2"/>
    </row>
    <row r="138" spans="1:4" s="3" customFormat="1" x14ac:dyDescent="0.25">
      <c r="A138" s="21" t="s">
        <v>9</v>
      </c>
      <c r="B138" s="13">
        <f>(B37+B60)-(B118+B122)</f>
        <v>75658957.25</v>
      </c>
      <c r="C138" s="20"/>
      <c r="D138" s="2"/>
    </row>
    <row r="139" spans="1:4" s="3" customFormat="1" x14ac:dyDescent="0.25">
      <c r="A139" s="19" t="s">
        <v>8</v>
      </c>
      <c r="B139" s="18"/>
      <c r="C139" s="16"/>
      <c r="D139" s="15"/>
    </row>
    <row r="140" spans="1:4" s="12" customFormat="1" x14ac:dyDescent="0.25">
      <c r="A140" s="9" t="s">
        <v>7</v>
      </c>
      <c r="B140" s="17"/>
      <c r="C140" s="16"/>
      <c r="D140" s="15"/>
    </row>
    <row r="141" spans="1:4" s="12" customFormat="1" x14ac:dyDescent="0.25">
      <c r="A141" s="14" t="s">
        <v>6</v>
      </c>
      <c r="B141" s="13">
        <v>3867222.25</v>
      </c>
      <c r="C141" s="16"/>
      <c r="D141" s="15"/>
    </row>
    <row r="142" spans="1:4" s="12" customFormat="1" x14ac:dyDescent="0.25">
      <c r="A142" s="14" t="s">
        <v>5</v>
      </c>
      <c r="B142" s="13">
        <v>0</v>
      </c>
      <c r="C142" s="16"/>
      <c r="D142" s="15"/>
    </row>
    <row r="143" spans="1:4" s="12" customFormat="1" x14ac:dyDescent="0.25">
      <c r="A143" s="14" t="s">
        <v>4</v>
      </c>
      <c r="B143" s="13">
        <v>149795.37</v>
      </c>
      <c r="C143" s="1"/>
      <c r="D143" s="2"/>
    </row>
    <row r="144" spans="1:4" s="3" customFormat="1" x14ac:dyDescent="0.25">
      <c r="A144" s="11" t="s">
        <v>3</v>
      </c>
      <c r="B144" s="10">
        <v>172011.18</v>
      </c>
      <c r="C144" s="1"/>
      <c r="D144" s="2"/>
    </row>
    <row r="145" spans="1:4" s="3" customFormat="1" x14ac:dyDescent="0.25">
      <c r="A145" s="9" t="s">
        <v>2</v>
      </c>
      <c r="B145" s="8">
        <f>SUM(B141,B142,B143)</f>
        <v>4017017.62</v>
      </c>
      <c r="C145" s="1"/>
      <c r="D145" s="2"/>
    </row>
    <row r="146" spans="1:4" s="3" customFormat="1" x14ac:dyDescent="0.25">
      <c r="A146" s="101"/>
      <c r="B146" s="102"/>
      <c r="C146" s="1"/>
      <c r="D146" s="2"/>
    </row>
    <row r="147" spans="1:4" s="3" customFormat="1" x14ac:dyDescent="0.25">
      <c r="A147" s="103"/>
      <c r="B147" s="104"/>
      <c r="C147" s="7"/>
      <c r="D147" s="6"/>
    </row>
    <row r="148" spans="1:4" s="5" customFormat="1" x14ac:dyDescent="0.25">
      <c r="A148" s="105"/>
      <c r="B148" s="106"/>
      <c r="C148" s="7"/>
      <c r="D148" s="6"/>
    </row>
    <row r="149" spans="1:4" s="5" customFormat="1" x14ac:dyDescent="0.25">
      <c r="A149" s="4"/>
      <c r="B149" s="4"/>
      <c r="C149" s="7"/>
      <c r="D149" s="6"/>
    </row>
    <row r="150" spans="1:4" s="5" customFormat="1" x14ac:dyDescent="0.25">
      <c r="A150" s="4"/>
      <c r="B150" s="4"/>
      <c r="C150" s="1"/>
      <c r="D150" s="2"/>
    </row>
    <row r="151" spans="1:4" x14ac:dyDescent="0.25">
      <c r="A151" s="4"/>
      <c r="B151" s="4"/>
    </row>
    <row r="152" spans="1:4" x14ac:dyDescent="0.25">
      <c r="A152" s="3" t="s">
        <v>1</v>
      </c>
      <c r="B152" s="3"/>
    </row>
    <row r="153" spans="1:4" x14ac:dyDescent="0.25">
      <c r="A153" s="3"/>
      <c r="B153" s="3"/>
    </row>
    <row r="154" spans="1:4" s="3" customFormat="1" x14ac:dyDescent="0.25">
      <c r="A154" s="3" t="s">
        <v>0</v>
      </c>
      <c r="C154" s="1"/>
      <c r="D154" s="2"/>
    </row>
    <row r="156" spans="1:4" x14ac:dyDescent="0.25">
      <c r="C156"/>
      <c r="D156" s="1"/>
    </row>
    <row r="177" spans="1:4" x14ac:dyDescent="0.25">
      <c r="D177" s="1"/>
    </row>
    <row r="179" spans="1:4" x14ac:dyDescent="0.25">
      <c r="A179"/>
    </row>
  </sheetData>
  <mergeCells count="9">
    <mergeCell ref="A22:B22"/>
    <mergeCell ref="A123:B123"/>
    <mergeCell ref="A146:B148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ignoredErrors>
    <ignoredError sqref="B9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072023</vt:lpstr>
      <vt:lpstr>'072023'!Area_de_impressao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dcterms:created xsi:type="dcterms:W3CDTF">2023-04-26T14:21:18Z</dcterms:created>
  <dcterms:modified xsi:type="dcterms:W3CDTF">2023-08-31T19:32:05Z</dcterms:modified>
</cp:coreProperties>
</file>